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1d0fb629c18f21/Audit 2022 - 2023/"/>
    </mc:Choice>
  </mc:AlternateContent>
  <xr:revisionPtr revIDLastSave="5" documentId="8_{726CCEB6-7B36-4B6D-9452-4EB999C11DE8}" xr6:coauthVersionLast="47" xr6:coauthVersionMax="47" xr10:uidLastSave="{C944AD0F-6477-4F24-A960-EF677B55FED0}"/>
  <bookViews>
    <workbookView xWindow="-108" yWindow="-108" windowWidth="23256" windowHeight="12456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M24" i="1" s="1"/>
  <c r="D23" i="1"/>
  <c r="M11" i="1" s="1"/>
  <c r="E14" i="2"/>
  <c r="F18" i="2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K30" i="1" s="1"/>
  <c r="H28" i="1"/>
  <c r="L28" i="1" s="1"/>
  <c r="M28" i="1" s="1"/>
  <c r="H21" i="1"/>
  <c r="L21" i="1" s="1"/>
  <c r="M21" i="1" s="1"/>
  <c r="H19" i="1"/>
  <c r="L19" i="1" s="1"/>
  <c r="M19" i="1" s="1"/>
  <c r="K19" i="1"/>
  <c r="H17" i="1"/>
  <c r="K17" i="1" s="1"/>
  <c r="H15" i="1"/>
  <c r="K15" i="1" s="1"/>
  <c r="H13" i="1"/>
  <c r="L13" i="1" s="1"/>
  <c r="M13" i="1" s="1"/>
  <c r="L30" i="1" l="1"/>
  <c r="M30" i="1" s="1"/>
  <c r="K28" i="1"/>
  <c r="K21" i="1"/>
  <c r="L17" i="1"/>
  <c r="M17" i="1" s="1"/>
  <c r="L15" i="1"/>
  <c r="M15" i="1" s="1"/>
  <c r="K13" i="1"/>
  <c r="L24" i="1"/>
</calcChain>
</file>

<file path=xl/sharedStrings.xml><?xml version="1.0" encoding="utf-8"?>
<sst xmlns="http://schemas.openxmlformats.org/spreadsheetml/2006/main" count="50" uniqueCount="43">
  <si>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</si>
  <si>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</si>
  <si>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</si>
  <si>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</si>
  <si>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</si>
  <si>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</si>
  <si>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</si>
  <si>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</si>
  <si>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</si>
  <si>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</si>
  <si>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</si>
  <si>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</si>
  <si>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</si>
  <si>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</si>
  <si>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</si>
  <si>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</si>
  <si>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</si>
  <si>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</si>
  <si>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</si>
  <si>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</si>
  <si>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</si>
  <si>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</si>
  <si>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</si>
  <si>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</si>
  <si>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</si>
  <si>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</si>
  <si>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</si>
  <si>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</si>
  <si>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</si>
  <si>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</si>
  <si>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</si>
  <si>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</si>
  <si>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</si>
  <si>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</si>
  <si>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</si>
  <si>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</si>
  <si>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</si>
  <si>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</si>
  <si>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2021/22</t>
  </si>
  <si>
    <t>2022/23</t>
  </si>
  <si>
    <t xml:space="preserve">£1143 less VAT reclaimed in 2022/3.  </t>
  </si>
  <si>
    <t>Crediton Hamlets Parish Council</t>
  </si>
  <si>
    <t>Devon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</si>
</sst>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topLeftCell="A3" zoomScale="80" zoomScaleNormal="80" workbookViewId="0">
      <selection activeCell="A5" sqref="A5:H5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36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9"/>
    </row>
    <row r="2" spans="1:14" ht="15.6" x14ac:dyDescent="0.25">
      <c r="A2" s="21" t="s">
        <v>17</v>
      </c>
      <c r="B2" s="18"/>
      <c r="C2" s="29" t="s">
        <v>41</v>
      </c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25">
      <c r="A3" s="21" t="s">
        <v>18</v>
      </c>
      <c r="C3" s="28" t="s">
        <v>42</v>
      </c>
      <c r="L3" s="9"/>
    </row>
    <row r="4" spans="1:14" x14ac:dyDescent="0.25">
      <c r="A4" s="1" t="s">
        <v>36</v>
      </c>
    </row>
    <row r="5" spans="1:14" ht="99" customHeight="1" x14ac:dyDescent="0.25">
      <c r="A5" s="33" t="s">
        <v>37</v>
      </c>
      <c r="B5" s="34"/>
      <c r="C5" s="34"/>
      <c r="D5" s="34"/>
      <c r="E5" s="34"/>
      <c r="F5" s="34"/>
      <c r="G5" s="34"/>
      <c r="H5" s="34"/>
    </row>
    <row r="6" spans="1:14" x14ac:dyDescent="0.25">
      <c r="A6" s="22"/>
    </row>
    <row r="7" spans="1:14" x14ac:dyDescent="0.25">
      <c r="A7" s="22"/>
      <c r="D7" s="4"/>
      <c r="F7" s="4"/>
      <c r="N7" s="20"/>
    </row>
    <row r="8" spans="1:14" ht="27.6" x14ac:dyDescent="0.25">
      <c r="D8" s="30" t="s">
        <v>38</v>
      </c>
      <c r="E8" s="20"/>
      <c r="F8" s="30" t="s">
        <v>39</v>
      </c>
      <c r="G8" s="30" t="s">
        <v>0</v>
      </c>
      <c r="H8" s="30" t="s">
        <v>0</v>
      </c>
      <c r="I8" s="30"/>
      <c r="J8" s="30"/>
      <c r="K8" s="30"/>
      <c r="L8" s="31" t="s">
        <v>15</v>
      </c>
      <c r="M8" s="10" t="s">
        <v>10</v>
      </c>
      <c r="N8" s="32" t="s">
        <v>34</v>
      </c>
    </row>
    <row r="9" spans="1:14" x14ac:dyDescent="0.25">
      <c r="D9" s="30" t="s">
        <v>1</v>
      </c>
      <c r="E9" s="20"/>
      <c r="F9" s="30" t="s">
        <v>1</v>
      </c>
      <c r="G9" s="30" t="s">
        <v>1</v>
      </c>
      <c r="H9" s="30" t="s">
        <v>14</v>
      </c>
      <c r="I9" s="30"/>
      <c r="J9" s="30"/>
      <c r="K9" s="20"/>
      <c r="L9" s="20"/>
      <c r="N9" s="12"/>
    </row>
    <row r="10" spans="1:14" ht="14.4" thickBot="1" x14ac:dyDescent="0.3">
      <c r="D10" s="4"/>
      <c r="E10" s="4"/>
      <c r="N10" s="12"/>
    </row>
    <row r="11" spans="1:14" ht="44.25" customHeight="1" thickBot="1" x14ac:dyDescent="0.3">
      <c r="A11" s="37" t="s">
        <v>2</v>
      </c>
      <c r="B11" s="37"/>
      <c r="C11" s="37"/>
      <c r="D11" s="8">
        <v>11251</v>
      </c>
      <c r="F11" s="8">
        <v>14632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31.5" customHeight="1" thickBot="1" x14ac:dyDescent="0.3">
      <c r="A13" s="38" t="s">
        <v>20</v>
      </c>
      <c r="B13" s="39"/>
      <c r="C13" s="40"/>
      <c r="D13" s="8">
        <v>9785</v>
      </c>
      <c r="E13" s="3">
        <v>10078</v>
      </c>
      <c r="F13" s="8">
        <v>10078</v>
      </c>
      <c r="G13" s="5">
        <f>F13-D13</f>
        <v>293</v>
      </c>
      <c r="H13" s="6">
        <f>IF((D13&gt;F13),(D13-F13)/D13,IF(D13&lt;F13,-(D13-F13)/D13,IF(D13=F13,0)))</f>
        <v>2.9943791517629024E-2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20.100000000000001" customHeight="1" thickBot="1" x14ac:dyDescent="0.3">
      <c r="A15" s="35" t="s">
        <v>3</v>
      </c>
      <c r="B15" s="35"/>
      <c r="C15" s="35"/>
      <c r="D15" s="8">
        <v>1450</v>
      </c>
      <c r="F15" s="8">
        <v>443</v>
      </c>
      <c r="G15" s="5">
        <f>F15-D15</f>
        <v>-1007</v>
      </c>
      <c r="H15" s="6">
        <f>IF((D15&gt;F15),(D15-F15)/D15,IF(D15&lt;F15,-(D15-F15)/D15,IF(D15=F15,0)))</f>
        <v>0.69448275862068964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40</v>
      </c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14" ht="20.100000000000001" customHeight="1" thickBot="1" x14ac:dyDescent="0.3">
      <c r="A17" s="35" t="s">
        <v>4</v>
      </c>
      <c r="B17" s="35"/>
      <c r="C17" s="35"/>
      <c r="D17" s="8">
        <v>3826</v>
      </c>
      <c r="F17" s="8">
        <v>3936</v>
      </c>
      <c r="G17" s="5">
        <f>F17-D17</f>
        <v>110</v>
      </c>
      <c r="H17" s="6">
        <f>IF((D17&gt;F17),(D17-F17)/D17,IF(D17&lt;F17,-(D17-F17)/D17,IF(D17=F17,0)))</f>
        <v>2.8750653423941452E-2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4.4" thickBot="1" x14ac:dyDescent="0.3">
      <c r="D18" s="5"/>
      <c r="F18" s="5"/>
      <c r="G18" s="5"/>
      <c r="H18" s="6"/>
      <c r="K18" s="4"/>
      <c r="L18" s="4"/>
      <c r="N18" s="12"/>
    </row>
    <row r="19" spans="1:14" ht="20.100000000000001" customHeight="1" thickBot="1" x14ac:dyDescent="0.3">
      <c r="A19" s="35" t="s">
        <v>7</v>
      </c>
      <c r="B19" s="35"/>
      <c r="C19" s="35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4" thickBot="1" x14ac:dyDescent="0.3">
      <c r="D20" s="5"/>
      <c r="F20" s="5"/>
      <c r="G20" s="5"/>
      <c r="H20" s="6"/>
      <c r="K20" s="4"/>
      <c r="L20" s="4"/>
      <c r="N20" s="12"/>
    </row>
    <row r="21" spans="1:14" ht="20.100000000000001" customHeight="1" thickBot="1" x14ac:dyDescent="0.3">
      <c r="A21" s="35" t="s">
        <v>21</v>
      </c>
      <c r="B21" s="35"/>
      <c r="C21" s="35"/>
      <c r="D21" s="8">
        <v>4028</v>
      </c>
      <c r="E21" s="3">
        <v>3918</v>
      </c>
      <c r="F21" s="8">
        <v>3918</v>
      </c>
      <c r="G21" s="5">
        <f>F21-D21</f>
        <v>-110</v>
      </c>
      <c r="H21" s="6">
        <f>IF((D21&gt;F21),(D21-F21)/D21,IF(D21&lt;F21,-(D21-F21)/D21,IF(D21=F21,0)))</f>
        <v>2.730883813306852E-2</v>
      </c>
      <c r="I21" s="3">
        <f>IF(D21-F21&lt;200,0,IF(D21-F21&gt;200,1,IF(D21-F21=200,1)))</f>
        <v>0</v>
      </c>
      <c r="J21" s="3">
        <f>IF(F21-D21&lt;200,0,IF(F21-D21&gt;200,1,IF(F21-D21=200,1)))</f>
        <v>0</v>
      </c>
      <c r="K21" s="4">
        <f>IF(H21&lt;0.15,0,IF(H21&gt;0.15,1,IF(H21=0.15,1)))</f>
        <v>0</v>
      </c>
      <c r="L21" s="4" t="str">
        <f>IF((H21&lt;15%)*AND(G21&lt;100000)*OR(G21&gt;-100000), "NO","YES")</f>
        <v>NO</v>
      </c>
      <c r="M21" s="10" t="str">
        <f>IF((L21="YES")*AND(I21+J21&lt;1),"Explanation not required, difference less than £200"," ")</f>
        <v xml:space="preserve"> </v>
      </c>
      <c r="N21" s="13"/>
    </row>
    <row r="22" spans="1:14" ht="14.4" thickBot="1" x14ac:dyDescent="0.3">
      <c r="D22" s="5"/>
      <c r="F22" s="5"/>
      <c r="G22" s="5"/>
      <c r="H22" s="6"/>
      <c r="K22" s="4"/>
      <c r="L22" s="4"/>
      <c r="N22" s="12"/>
    </row>
    <row r="23" spans="1:14" ht="20.100000000000001" customHeight="1" thickBot="1" x14ac:dyDescent="0.3">
      <c r="A23" s="7" t="s">
        <v>5</v>
      </c>
      <c r="D23" s="2">
        <f>D11+D13+D15-D17-D19-D21</f>
        <v>14632</v>
      </c>
      <c r="F23" s="2">
        <f>F11+F13+F15-F17-F19-F21</f>
        <v>17299</v>
      </c>
      <c r="G23" s="5"/>
      <c r="H23" s="6"/>
      <c r="K23" s="4"/>
      <c r="L23" s="4"/>
      <c r="M23" s="14" t="s">
        <v>12</v>
      </c>
      <c r="N23" s="12"/>
    </row>
    <row r="24" spans="1:14" x14ac:dyDescent="0.25">
      <c r="A24" s="7"/>
      <c r="D24" s="15"/>
      <c r="F24" s="15"/>
      <c r="G24" s="5"/>
      <c r="H24" s="6"/>
      <c r="K24" s="4"/>
      <c r="L24" s="16" t="str">
        <f>IF(F23&gt;(2*F13),"YES","NO")</f>
        <v>NO</v>
      </c>
      <c r="M24" s="17" t="str">
        <f>IF(F23&gt;(2*F13),"EXPLANATION REQUIRED ON RESERVES TAB AS TO WHY CARRY FORWARD RESERVES ARE GREATER THAN TWICE INCOME FROM LOCAL TAXATION/LEVIES"," ")</f>
        <v xml:space="preserve"> </v>
      </c>
      <c r="N24" s="12"/>
    </row>
    <row r="25" spans="1:14" ht="14.4" thickBot="1" x14ac:dyDescent="0.3">
      <c r="D25" s="5"/>
      <c r="F25" s="5"/>
      <c r="G25" s="5"/>
      <c r="H25" s="6"/>
      <c r="K25" s="4"/>
      <c r="L25" s="4"/>
      <c r="N25" s="12"/>
    </row>
    <row r="26" spans="1:14" ht="20.100000000000001" customHeight="1" thickBot="1" x14ac:dyDescent="0.3">
      <c r="A26" s="35" t="s">
        <v>9</v>
      </c>
      <c r="B26" s="35"/>
      <c r="C26" s="35"/>
      <c r="D26" s="8">
        <v>14632</v>
      </c>
      <c r="F26" s="8">
        <v>17299</v>
      </c>
      <c r="G26" s="5"/>
      <c r="H26" s="6"/>
      <c r="K26" s="4"/>
      <c r="L26" s="4"/>
      <c r="M26" s="14" t="s">
        <v>12</v>
      </c>
      <c r="N26" s="12"/>
    </row>
    <row r="27" spans="1:14" ht="14.4" thickBot="1" x14ac:dyDescent="0.3">
      <c r="D27" s="5"/>
      <c r="F27" s="5"/>
      <c r="G27" s="5"/>
      <c r="H27" s="6"/>
      <c r="K27" s="4"/>
      <c r="L27" s="4"/>
      <c r="N27" s="12"/>
    </row>
    <row r="28" spans="1:14" ht="20.100000000000001" customHeight="1" thickBot="1" x14ac:dyDescent="0.3">
      <c r="A28" s="35" t="s">
        <v>8</v>
      </c>
      <c r="B28" s="35"/>
      <c r="C28" s="35"/>
      <c r="D28" s="8">
        <v>1613</v>
      </c>
      <c r="F28" s="8">
        <v>1613</v>
      </c>
      <c r="G28" s="5">
        <f>F28-D28</f>
        <v>0</v>
      </c>
      <c r="H28" s="6">
        <f>IF((D28&gt;F28),(D28-F28)/D28,IF(D28&lt;F28,-(D28-F28)/D28,IF(D28=F28,0)))</f>
        <v>0</v>
      </c>
      <c r="I28" s="3">
        <f>IF(D28-F28&lt;200,0,IF(D28-F28&gt;200,1,IF(D28-F28=200,1)))</f>
        <v>0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4" thickBot="1" x14ac:dyDescent="0.3">
      <c r="D29" s="5"/>
      <c r="F29" s="5"/>
      <c r="G29" s="5"/>
      <c r="H29" s="6"/>
      <c r="K29" s="4"/>
      <c r="L29" s="4"/>
      <c r="N29" s="12"/>
    </row>
    <row r="30" spans="1:14" ht="20.100000000000001" customHeight="1" thickBot="1" x14ac:dyDescent="0.3">
      <c r="A30" s="35" t="s">
        <v>6</v>
      </c>
      <c r="B30" s="35"/>
      <c r="C30" s="35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5">
      <c r="H31" s="6"/>
      <c r="K31" s="4"/>
      <c r="L31" s="4"/>
      <c r="N31" s="12"/>
    </row>
    <row r="32" spans="1:14" x14ac:dyDescent="0.25">
      <c r="C32" s="11" t="s">
        <v>11</v>
      </c>
    </row>
    <row r="33" spans="3:22" ht="15" customHeight="1" x14ac:dyDescent="0.25">
      <c r="O33" s="19"/>
      <c r="P33" s="19"/>
      <c r="Q33" s="19"/>
      <c r="R33" s="19"/>
      <c r="S33" s="19"/>
      <c r="T33" s="19"/>
      <c r="U33" s="19"/>
      <c r="V33" s="19"/>
    </row>
    <row r="34" spans="3:22" x14ac:dyDescent="0.25">
      <c r="C34" s="11" t="s">
        <v>13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x14ac:dyDescent="0.25">
      <c r="C36" s="11" t="s">
        <v>19</v>
      </c>
    </row>
  </sheetData>
  <mergeCells count="11">
    <mergeCell ref="A30:C30"/>
    <mergeCell ref="A11:C11"/>
    <mergeCell ref="A13:C13"/>
    <mergeCell ref="A15:C15"/>
    <mergeCell ref="A17:C17"/>
    <mergeCell ref="A28:C28"/>
    <mergeCell ref="A5:H5"/>
    <mergeCell ref="A19:C19"/>
    <mergeCell ref="A21:C21"/>
    <mergeCell ref="A1:K1"/>
    <mergeCell ref="A26:C2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workbookViewId="0">
      <selection activeCell="E17" sqref="E17"/>
    </sheetView>
  </sheetViews>
  <sheetFormatPr defaultRowHeight="14.4" x14ac:dyDescent="0.3"/>
  <sheetData>
    <row r="1" spans="1:6" ht="15.75" customHeight="1" x14ac:dyDescent="0.35">
      <c r="A1" s="24" t="s">
        <v>22</v>
      </c>
    </row>
    <row r="2" spans="1:6" ht="15.75" customHeight="1" x14ac:dyDescent="0.3">
      <c r="A2" t="s">
        <v>35</v>
      </c>
    </row>
    <row r="3" spans="1:6" x14ac:dyDescent="0.3">
      <c r="A3" t="s">
        <v>23</v>
      </c>
    </row>
    <row r="5" spans="1:6" x14ac:dyDescent="0.3">
      <c r="D5" s="23" t="s">
        <v>1</v>
      </c>
      <c r="E5" s="23" t="s">
        <v>1</v>
      </c>
      <c r="F5" s="23" t="s">
        <v>1</v>
      </c>
    </row>
    <row r="6" spans="1:6" x14ac:dyDescent="0.3">
      <c r="A6" s="23" t="s">
        <v>24</v>
      </c>
    </row>
    <row r="7" spans="1:6" x14ac:dyDescent="0.3">
      <c r="B7" s="26" t="s">
        <v>27</v>
      </c>
      <c r="D7" s="26"/>
    </row>
    <row r="8" spans="1:6" ht="15" customHeight="1" x14ac:dyDescent="0.3">
      <c r="B8" s="26" t="s">
        <v>28</v>
      </c>
      <c r="D8" s="26"/>
    </row>
    <row r="9" spans="1:6" x14ac:dyDescent="0.3">
      <c r="B9" s="26" t="s">
        <v>29</v>
      </c>
      <c r="D9" s="26"/>
    </row>
    <row r="10" spans="1:6" x14ac:dyDescent="0.3">
      <c r="B10" s="26" t="s">
        <v>30</v>
      </c>
      <c r="D10" s="26"/>
    </row>
    <row r="11" spans="1:6" x14ac:dyDescent="0.3">
      <c r="B11" s="26" t="s">
        <v>31</v>
      </c>
      <c r="D11" s="26"/>
    </row>
    <row r="12" spans="1:6" x14ac:dyDescent="0.3">
      <c r="B12" s="26" t="s">
        <v>32</v>
      </c>
      <c r="D12" s="26"/>
    </row>
    <row r="13" spans="1:6" x14ac:dyDescent="0.3">
      <c r="B13" s="26" t="s">
        <v>33</v>
      </c>
      <c r="D13" s="26"/>
    </row>
    <row r="14" spans="1:6" x14ac:dyDescent="0.3">
      <c r="E14" s="25">
        <f>SUM(D7:D13)</f>
        <v>0</v>
      </c>
    </row>
    <row r="16" spans="1:6" x14ac:dyDescent="0.3">
      <c r="A16" s="23" t="s">
        <v>25</v>
      </c>
      <c r="D16" s="26"/>
    </row>
    <row r="17" spans="1:6" x14ac:dyDescent="0.3">
      <c r="E17" s="25">
        <f>D16</f>
        <v>0</v>
      </c>
    </row>
    <row r="18" spans="1:6" ht="15" thickBot="1" x14ac:dyDescent="0.35">
      <c r="A18" s="23" t="s">
        <v>26</v>
      </c>
      <c r="F18" s="27">
        <f>E14+E17</f>
        <v>0</v>
      </c>
    </row>
    <row r="19" spans="1:6" ht="15" thickTop="1" x14ac:dyDescent="0.3"/>
  </sheetData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530BC0-2DB2-439B-B397-01F78598F56C}"/>
</file>

<file path=customXml/itemProps2.xml><?xml version="1.0" encoding="utf-8"?>
<ds:datastoreItem xmlns:ds="http://schemas.openxmlformats.org/officeDocument/2006/customXml" ds:itemID="{A69755B5-A9ED-49F3-9E23-762822996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Rachel Hodder</cp:lastModifiedBy>
  <cp:lastPrinted>2023-04-24T10:17:41Z</cp:lastPrinted>
  <dcterms:created xsi:type="dcterms:W3CDTF">2012-07-11T10:01:28Z</dcterms:created>
  <dcterms:modified xsi:type="dcterms:W3CDTF">2023-04-24T10:18:53Z</dcterms:modified>
</cp:coreProperties>
</file>